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<sst xmlns="http://schemas.openxmlformats.org/spreadsheetml/2006/main" count="53" uniqueCount="46">
  <si>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</si>
  <si>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</si>
  <si>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</si>
  <si>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</si>
  <si>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</si>
  <si>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</si>
  <si>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</si>
  <si>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</si>
  <si>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</si>
  <si>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</si>
  <si>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</si>
  <si>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</si>
  <si>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</si>
  <si>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</si>
  <si>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r>
      <t xml:space="preserve">Insert figures from Section 1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</si>
  <si>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</si>
  <si>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</si>
  <si>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</si>
  <si>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</si>
  <si>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</si>
  <si>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</si>
  <si>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</si>
  <si>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</si>
  <si>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</si>
  <si>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</si>
  <si>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</si>
  <si>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</si>
  <si>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</si>
  <si>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</si>
  <si>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</si>
  <si>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</si>
  <si>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</si>
  <si>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</si>
  <si>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</si>
  <si>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</si>
  <si>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</si>
  <si>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</si>
  <si>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</si>
  <si>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</si>
  <si>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</si>
  <si>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t>Sheepwash Parish Council</t>
  </si>
  <si>
    <t>Devon</t>
  </si>
  <si>
    <t>Grants received for the installation of the air ambulance night landing site £3,500</t>
  </si>
  <si>
    <t>Locum clerk - higher rate of pay</t>
  </si>
  <si>
    <t>Air ambulance night landing site costs @ £5,629: war memorial lettering £250:new shed and expenses £562: planning fee £117:computer rebuild £110:increase in office expenses £350:grant to N.Devon archive £100: mower service £106:   balance of £216.</t>
  </si>
  <si>
    <t>lighting column £2742: shed £541: defibrillator &amp; case £1100: upgraded street furniture £1088.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</si>
</sst>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3" fontId="4" fillId="0" borderId="0" xfId="0" applyNumberFormat="1" applyFont="1" applyAlignment="1" applyProtection="1">
      <alignment horizontal="center"/>
      <protection locked="0"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B19">
      <selection activeCell="N28" sqref="N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20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21</v>
      </c>
      <c r="C3" s="36" t="s">
        <v>41</v>
      </c>
      <c r="L3" s="9"/>
    </row>
    <row r="4" ht="14.25">
      <c r="A4" s="1" t="s">
        <v>14</v>
      </c>
    </row>
    <row r="5" spans="1:13" ht="83.25" customHeight="1">
      <c r="A5" s="48" t="s">
        <v>38</v>
      </c>
      <c r="B5" s="49"/>
      <c r="C5" s="49"/>
      <c r="D5" s="49"/>
      <c r="E5" s="49"/>
      <c r="F5" s="49"/>
      <c r="G5" s="49"/>
      <c r="H5" s="49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15</v>
      </c>
      <c r="E8" s="27"/>
      <c r="F8" s="38" t="s">
        <v>16</v>
      </c>
      <c r="G8" s="38" t="s">
        <v>0</v>
      </c>
      <c r="H8" s="38" t="s">
        <v>0</v>
      </c>
      <c r="I8" s="38"/>
      <c r="J8" s="38"/>
      <c r="K8" s="38"/>
      <c r="L8" s="39" t="s">
        <v>18</v>
      </c>
      <c r="M8" s="10" t="s">
        <v>10</v>
      </c>
      <c r="N8" s="40" t="s">
        <v>37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17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4" t="s">
        <v>2</v>
      </c>
      <c r="B11" s="44"/>
      <c r="C11" s="44"/>
      <c r="D11" s="8">
        <v>18663</v>
      </c>
      <c r="F11" s="8">
        <v>22884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5" t="s">
        <v>23</v>
      </c>
      <c r="B13" s="46"/>
      <c r="C13" s="47"/>
      <c r="D13" s="8">
        <v>5750</v>
      </c>
      <c r="F13" s="8">
        <v>6000</v>
      </c>
      <c r="G13" s="5">
        <f>F13-D13</f>
        <v>250</v>
      </c>
      <c r="H13" s="6">
        <f>IF((D13&gt;F13),(D13-F13)/D13,IF(D13&lt;F13,-(D13-F13)/D13,IF(D13=F13,0)))</f>
        <v>0.043478260869565216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2311</v>
      </c>
      <c r="F15" s="8">
        <v>3703</v>
      </c>
      <c r="G15" s="5">
        <f>F15-D15</f>
        <v>1392</v>
      </c>
      <c r="H15" s="6">
        <f>IF((D15&gt;F15),(D15-F15)/D15,IF(D15&lt;F15,-(D15-F15)/D15,IF(D15=F15,0)))</f>
        <v>0.6023366508005192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1423</v>
      </c>
      <c r="F17" s="8">
        <v>2242</v>
      </c>
      <c r="G17" s="5">
        <f>F17-D17</f>
        <v>819</v>
      </c>
      <c r="H17" s="6">
        <f>IF((D17&gt;F17),(D17-F17)/D17,IF(D17&lt;F17,-(D17-F17)/D17,IF(D17=F17,0)))</f>
        <v>0.5755446240337315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IF(H17&lt;15%,"NO","YES")</f>
        <v>YES</v>
      </c>
      <c r="M17" s="10" t="str">
        <f>IF((L17="YES")*AND(I17+J17&lt;1),"Explanation not required, difference less than £200"," ")</f>
        <v> </v>
      </c>
      <c r="N17" s="13" t="s">
        <v>43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24</v>
      </c>
      <c r="B21" s="42"/>
      <c r="C21" s="42"/>
      <c r="D21" s="8">
        <v>2417</v>
      </c>
      <c r="F21" s="8">
        <v>9857</v>
      </c>
      <c r="G21" s="5">
        <f>F21-D21</f>
        <v>7440</v>
      </c>
      <c r="H21" s="6">
        <f>IF((D21&gt;F21),(D21-F21)/D21,IF(D21&lt;F21,-(D21-F21)/D21,IF(D21=F21,0)))</f>
        <v>3.0781961108812577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44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22884</v>
      </c>
      <c r="F23" s="2">
        <f>F11+F13+F15-F17-F19-F21</f>
        <v>20488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22884</v>
      </c>
      <c r="F26" s="8">
        <v>20488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11925</v>
      </c>
      <c r="F28" s="8">
        <v>17596</v>
      </c>
      <c r="G28" s="5">
        <f>F28-D28</f>
        <v>5671</v>
      </c>
      <c r="H28" s="6">
        <f>IF((D28&gt;F28),(D28-F28)/D28,IF(D28&lt;F28,-(D28-F28)/D28,IF(D28=F28,0)))</f>
        <v>0.47555555555555556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IF(H28&lt;15%,"NO","YES")</f>
        <v>YES</v>
      </c>
      <c r="M28" s="10" t="str">
        <f>IF((L28="YES")*AND(I28+J28&lt;1),"Explanation not required, difference less than £200"," ")</f>
        <v> </v>
      </c>
      <c r="N28" s="13" t="s">
        <v>45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22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7" sqref="D17"/>
    </sheetView>
  </sheetViews>
  <sheetFormatPr defaultColWidth="9.140625" defaultRowHeight="15"/>
  <sheetData>
    <row r="1" ht="15.75" customHeight="1">
      <c r="A1" s="32" t="s">
        <v>25</v>
      </c>
    </row>
    <row r="2" ht="15.75" customHeight="1">
      <c r="A2" s="41" t="s">
        <v>39</v>
      </c>
    </row>
    <row r="3" ht="15">
      <c r="A3" t="s">
        <v>26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27</v>
      </c>
    </row>
    <row r="7" spans="2:4" ht="15">
      <c r="B7" s="34" t="s">
        <v>30</v>
      </c>
      <c r="D7" s="34">
        <v>12000</v>
      </c>
    </row>
    <row r="8" spans="2:4" ht="15" customHeight="1">
      <c r="B8" s="34" t="s">
        <v>31</v>
      </c>
      <c r="D8" s="34"/>
    </row>
    <row r="9" spans="2:4" ht="15">
      <c r="B9" s="34" t="s">
        <v>32</v>
      </c>
      <c r="D9" s="34"/>
    </row>
    <row r="10" spans="2:4" ht="15">
      <c r="B10" s="34" t="s">
        <v>33</v>
      </c>
      <c r="D10" s="34"/>
    </row>
    <row r="11" spans="2:4" ht="15">
      <c r="B11" s="34" t="s">
        <v>34</v>
      </c>
      <c r="D11" s="34"/>
    </row>
    <row r="12" spans="2:4" ht="15">
      <c r="B12" s="34" t="s">
        <v>35</v>
      </c>
      <c r="D12" s="34"/>
    </row>
    <row r="13" spans="2:4" ht="15">
      <c r="B13" s="34" t="s">
        <v>36</v>
      </c>
      <c r="D13" s="34"/>
    </row>
    <row r="14" ht="15">
      <c r="E14" s="33">
        <f>SUM(D7:D13)</f>
        <v>12000</v>
      </c>
    </row>
    <row r="16" spans="1:4" ht="15">
      <c r="A16" s="31" t="s">
        <v>28</v>
      </c>
      <c r="D16" s="34">
        <v>8488</v>
      </c>
    </row>
    <row r="17" ht="15">
      <c r="E17" s="33">
        <f>D16</f>
        <v>8488</v>
      </c>
    </row>
    <row r="18" spans="1:6" ht="15.75" thickBot="1">
      <c r="A18" s="31" t="s">
        <v>29</v>
      </c>
      <c r="F18" s="35">
        <f>E14+E17</f>
        <v>20488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Council</cp:lastModifiedBy>
  <dcterms:created xsi:type="dcterms:W3CDTF">2012-07-11T10:01:28Z</dcterms:created>
  <dcterms:modified xsi:type="dcterms:W3CDTF">2019-04-04T18:26:28Z</dcterms:modified>
  <cp:category/>
  <cp:version/>
  <cp:contentType/>
  <cp:contentStatus/>
</cp:coreProperties>
</file>